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6" l="1"/>
  <c r="J8"/>
  <c r="J26" s="1"/>
  <c r="I26"/>
  <c r="J30"/>
  <c r="J32" s="1"/>
  <c r="I32"/>
  <c r="H26"/>
  <c r="J35"/>
  <c r="J33" l="1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<sst xmlns="http://schemas.openxmlformats.org/spreadsheetml/2006/main" count="106" uniqueCount="69">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</sst>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140625" style="43" hidden="1" customWidth="1"/>
    <col min="12" max="12" width="13" style="43" hidden="1" customWidth="1"/>
    <col min="13" max="13" width="11.85546875" style="43" hidden="1" customWidth="1"/>
    <col min="14" max="14" width="17.42578125" style="43" customWidth="1"/>
    <col min="15" max="16" width="8.85546875" style="2"/>
    <col min="17" max="17" width="11.5703125" style="2" bestFit="1" customWidth="1"/>
    <col min="18" max="16384" width="8.85546875" style="2"/>
  </cols>
  <sheetData>
    <row r="1" spans="1:14">
      <c r="B1" s="2" t="s">
        <v>46</v>
      </c>
      <c r="F1" s="99" t="s">
        <v>67</v>
      </c>
      <c r="G1" s="8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7" t="s">
        <v>68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42" customFormat="1" ht="39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20.25" customHeight="1">
      <c r="A5" s="10"/>
      <c r="B5" s="10" t="s">
        <v>49</v>
      </c>
      <c r="C5" s="10" t="s">
        <v>29</v>
      </c>
      <c r="D5" s="11">
        <v>4373.8</v>
      </c>
      <c r="E5" s="11">
        <v>4373.8</v>
      </c>
      <c r="F5" s="12"/>
      <c r="G5" s="12"/>
      <c r="H5" s="30"/>
      <c r="I5" s="31"/>
      <c r="K5" s="10"/>
      <c r="L5" s="10"/>
    </row>
    <row r="6" spans="1:14" ht="20.25" customHeight="1">
      <c r="A6" s="93" t="s">
        <v>34</v>
      </c>
      <c r="B6" s="93"/>
      <c r="C6" s="93"/>
      <c r="D6" s="93"/>
      <c r="E6" s="93"/>
      <c r="F6" s="93"/>
      <c r="G6" s="93"/>
      <c r="H6" s="93"/>
      <c r="I6" s="93"/>
      <c r="K6" s="88" t="s">
        <v>48</v>
      </c>
      <c r="L6" s="89"/>
      <c r="M6" s="89"/>
    </row>
    <row r="7" spans="1:14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56</v>
      </c>
      <c r="G7" s="14" t="s">
        <v>57</v>
      </c>
      <c r="H7" s="32" t="s">
        <v>33</v>
      </c>
      <c r="I7" s="26" t="s">
        <v>25</v>
      </c>
      <c r="J7" s="32" t="s">
        <v>43</v>
      </c>
      <c r="K7" s="13" t="s">
        <v>47</v>
      </c>
      <c r="L7" s="13"/>
      <c r="M7" s="80"/>
      <c r="N7" s="32" t="s">
        <v>43</v>
      </c>
    </row>
    <row r="8" spans="1:14" ht="63">
      <c r="A8" s="13">
        <v>1</v>
      </c>
      <c r="B8" s="15" t="s">
        <v>12</v>
      </c>
      <c r="C8" s="13" t="s">
        <v>27</v>
      </c>
      <c r="D8" s="6">
        <v>0.33</v>
      </c>
      <c r="E8" s="6">
        <v>4373.8</v>
      </c>
      <c r="F8" s="14" t="s">
        <v>28</v>
      </c>
      <c r="G8" s="14">
        <v>12</v>
      </c>
      <c r="H8" s="33">
        <f t="shared" ref="H8:H25" si="0">D8*E8</f>
        <v>1443.354</v>
      </c>
      <c r="I8" s="26">
        <f t="shared" ref="I8:I25" si="1">H8*G8</f>
        <v>17320.248</v>
      </c>
      <c r="J8" s="34">
        <f>I8/G8/E8</f>
        <v>0.33</v>
      </c>
      <c r="K8" s="13"/>
      <c r="L8" s="13"/>
      <c r="M8" s="80"/>
      <c r="N8" s="82">
        <f>J8*1.04*1.092</f>
        <v>0.37477440000000001</v>
      </c>
    </row>
    <row r="9" spans="1:14" ht="63">
      <c r="A9" s="13">
        <f t="shared" ref="A9:A25" si="2">A8+1</f>
        <v>2</v>
      </c>
      <c r="B9" s="51" t="s">
        <v>52</v>
      </c>
      <c r="C9" s="13" t="s">
        <v>27</v>
      </c>
      <c r="D9" s="6">
        <v>0.08</v>
      </c>
      <c r="E9" s="6">
        <v>4373.8</v>
      </c>
      <c r="F9" s="14" t="s">
        <v>28</v>
      </c>
      <c r="G9" s="14">
        <v>12</v>
      </c>
      <c r="H9" s="33">
        <f t="shared" si="0"/>
        <v>349.904</v>
      </c>
      <c r="I9" s="26">
        <f t="shared" si="1"/>
        <v>4198.848</v>
      </c>
      <c r="J9" s="34">
        <f t="shared" ref="J9:J25" si="3">I9/G9/E9</f>
        <v>0.08</v>
      </c>
      <c r="K9" s="13"/>
      <c r="L9" s="13"/>
      <c r="M9" s="80"/>
      <c r="N9" s="82">
        <f t="shared" ref="N9:N25" si="4">J9*1.04*1.092</f>
        <v>9.0854400000000016E-2</v>
      </c>
    </row>
    <row r="10" spans="1:14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4373.8</v>
      </c>
      <c r="F10" s="14" t="s">
        <v>28</v>
      </c>
      <c r="G10" s="14">
        <v>12</v>
      </c>
      <c r="H10" s="33">
        <f t="shared" si="0"/>
        <v>699.80799999999999</v>
      </c>
      <c r="I10" s="26">
        <f t="shared" si="1"/>
        <v>8397.6959999999999</v>
      </c>
      <c r="J10" s="34">
        <f t="shared" si="3"/>
        <v>0.16</v>
      </c>
      <c r="K10" s="13"/>
      <c r="L10" s="13"/>
      <c r="M10" s="80"/>
      <c r="N10" s="82">
        <f t="shared" si="4"/>
        <v>0.18170880000000003</v>
      </c>
    </row>
    <row r="11" spans="1:14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4373.8</v>
      </c>
      <c r="F11" s="14" t="s">
        <v>28</v>
      </c>
      <c r="G11" s="14">
        <v>12</v>
      </c>
      <c r="H11" s="33">
        <f t="shared" si="0"/>
        <v>306.16600000000005</v>
      </c>
      <c r="I11" s="26">
        <f t="shared" si="1"/>
        <v>3673.9920000000006</v>
      </c>
      <c r="J11" s="34">
        <f t="shared" si="3"/>
        <v>7.0000000000000007E-2</v>
      </c>
      <c r="K11" s="13"/>
      <c r="L11" s="13"/>
      <c r="M11" s="80"/>
      <c r="N11" s="82">
        <f t="shared" si="4"/>
        <v>7.9497600000000015E-2</v>
      </c>
    </row>
    <row r="12" spans="1:14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4373.8</v>
      </c>
      <c r="F12" s="14" t="s">
        <v>28</v>
      </c>
      <c r="G12" s="14">
        <v>12</v>
      </c>
      <c r="H12" s="33">
        <f t="shared" si="0"/>
        <v>174.952</v>
      </c>
      <c r="I12" s="26">
        <f t="shared" si="1"/>
        <v>2099.424</v>
      </c>
      <c r="J12" s="34">
        <f t="shared" si="3"/>
        <v>0.04</v>
      </c>
      <c r="K12" s="13"/>
      <c r="L12" s="13"/>
      <c r="M12" s="80"/>
      <c r="N12" s="82">
        <f t="shared" si="4"/>
        <v>4.5427200000000008E-2</v>
      </c>
    </row>
    <row r="13" spans="1:14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4373.8</v>
      </c>
      <c r="F13" s="14" t="s">
        <v>28</v>
      </c>
      <c r="G13" s="14">
        <v>12</v>
      </c>
      <c r="H13" s="33">
        <f t="shared" si="0"/>
        <v>874.7600000000001</v>
      </c>
      <c r="I13" s="26">
        <f t="shared" si="1"/>
        <v>10497.12</v>
      </c>
      <c r="J13" s="34">
        <f t="shared" si="3"/>
        <v>0.2</v>
      </c>
      <c r="K13" s="13"/>
      <c r="L13" s="13"/>
      <c r="M13" s="80"/>
      <c r="N13" s="82">
        <f t="shared" si="4"/>
        <v>0.22713600000000003</v>
      </c>
    </row>
    <row r="14" spans="1:14" ht="63">
      <c r="A14" s="13">
        <f t="shared" si="2"/>
        <v>7</v>
      </c>
      <c r="B14" s="15" t="s">
        <v>53</v>
      </c>
      <c r="C14" s="13" t="s">
        <v>5</v>
      </c>
      <c r="D14" s="6">
        <v>0.18000000000000002</v>
      </c>
      <c r="E14" s="6">
        <v>4373.8</v>
      </c>
      <c r="F14" s="14" t="s">
        <v>28</v>
      </c>
      <c r="G14" s="14">
        <v>12</v>
      </c>
      <c r="H14" s="33">
        <f t="shared" si="0"/>
        <v>787.28400000000011</v>
      </c>
      <c r="I14" s="26">
        <f t="shared" si="1"/>
        <v>9447.4080000000013</v>
      </c>
      <c r="J14" s="34">
        <f t="shared" si="3"/>
        <v>0.18000000000000002</v>
      </c>
      <c r="K14" s="13"/>
      <c r="L14" s="13"/>
      <c r="M14" s="80"/>
      <c r="N14" s="82">
        <f t="shared" si="4"/>
        <v>0.20442240000000006</v>
      </c>
    </row>
    <row r="15" spans="1:14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4373.8</v>
      </c>
      <c r="F15" s="14" t="s">
        <v>28</v>
      </c>
      <c r="G15" s="14">
        <v>12</v>
      </c>
      <c r="H15" s="33">
        <f t="shared" si="0"/>
        <v>831.02200000000005</v>
      </c>
      <c r="I15" s="26">
        <f t="shared" si="1"/>
        <v>9972.264000000001</v>
      </c>
      <c r="J15" s="34">
        <f t="shared" si="3"/>
        <v>0.19</v>
      </c>
      <c r="K15" s="13"/>
      <c r="L15" s="13"/>
      <c r="M15" s="80"/>
      <c r="N15" s="82">
        <f t="shared" si="4"/>
        <v>0.2157792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4373.8</v>
      </c>
      <c r="F16" s="14" t="s">
        <v>55</v>
      </c>
      <c r="G16" s="14">
        <v>12</v>
      </c>
      <c r="H16" s="33">
        <f t="shared" si="0"/>
        <v>2274.3760000000002</v>
      </c>
      <c r="I16" s="26">
        <f t="shared" si="1"/>
        <v>27292.512000000002</v>
      </c>
      <c r="J16" s="34">
        <f t="shared" si="3"/>
        <v>0.52</v>
      </c>
      <c r="K16" s="13"/>
      <c r="L16" s="13"/>
      <c r="M16" s="80"/>
      <c r="N16" s="82">
        <f t="shared" si="4"/>
        <v>0.59055360000000012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4373.8</v>
      </c>
      <c r="F17" s="14" t="s">
        <v>55</v>
      </c>
      <c r="G17" s="14">
        <v>12</v>
      </c>
      <c r="H17" s="33">
        <f t="shared" si="0"/>
        <v>1924.472</v>
      </c>
      <c r="I17" s="26">
        <f t="shared" si="1"/>
        <v>23093.664000000001</v>
      </c>
      <c r="J17" s="34">
        <f t="shared" si="3"/>
        <v>0.44</v>
      </c>
      <c r="K17" s="13"/>
      <c r="L17" s="13"/>
      <c r="M17" s="80"/>
      <c r="N17" s="82">
        <f t="shared" si="4"/>
        <v>0.49969920000000007</v>
      </c>
    </row>
    <row r="18" spans="1:14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4373.8</v>
      </c>
      <c r="F18" s="14" t="s">
        <v>1</v>
      </c>
      <c r="G18" s="14">
        <v>12</v>
      </c>
      <c r="H18" s="33">
        <f t="shared" si="0"/>
        <v>218.69000000000003</v>
      </c>
      <c r="I18" s="26">
        <f t="shared" si="1"/>
        <v>2624.28</v>
      </c>
      <c r="J18" s="34">
        <f t="shared" si="3"/>
        <v>0.05</v>
      </c>
      <c r="K18" s="13"/>
      <c r="L18" s="13"/>
      <c r="M18" s="80"/>
      <c r="N18" s="82">
        <f t="shared" si="4"/>
        <v>5.6784000000000008E-2</v>
      </c>
    </row>
    <row r="19" spans="1:14" ht="97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4373.8</v>
      </c>
      <c r="F19" s="14" t="s">
        <v>63</v>
      </c>
      <c r="G19" s="14">
        <v>12</v>
      </c>
      <c r="H19" s="33">
        <f t="shared" si="0"/>
        <v>349.904</v>
      </c>
      <c r="I19" s="26">
        <f t="shared" si="1"/>
        <v>4198.848</v>
      </c>
      <c r="J19" s="34">
        <f t="shared" si="3"/>
        <v>0.08</v>
      </c>
      <c r="K19" s="13"/>
      <c r="L19" s="13"/>
      <c r="M19" s="80"/>
      <c r="N19" s="82">
        <f t="shared" si="4"/>
        <v>9.0854400000000016E-2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0.59</v>
      </c>
      <c r="E20" s="6">
        <v>4373.8</v>
      </c>
      <c r="F20" s="14" t="s">
        <v>0</v>
      </c>
      <c r="G20" s="14">
        <v>12</v>
      </c>
      <c r="H20" s="33">
        <f t="shared" si="0"/>
        <v>2580.5419999999999</v>
      </c>
      <c r="I20" s="26">
        <f t="shared" si="1"/>
        <v>30966.504000000001</v>
      </c>
      <c r="J20" s="34">
        <f t="shared" si="3"/>
        <v>0.59</v>
      </c>
      <c r="K20" s="13">
        <v>29700</v>
      </c>
      <c r="L20" s="13">
        <f>K20/12/E20</f>
        <v>0.56586949563308786</v>
      </c>
      <c r="M20" s="80"/>
      <c r="N20" s="82">
        <f t="shared" si="4"/>
        <v>0.67005120000000007</v>
      </c>
    </row>
    <row r="21" spans="1:14" ht="31.5">
      <c r="A21" s="13">
        <f t="shared" si="2"/>
        <v>14</v>
      </c>
      <c r="B21" s="15" t="s">
        <v>50</v>
      </c>
      <c r="C21" s="13" t="s">
        <v>4</v>
      </c>
      <c r="D21" s="6">
        <v>1.43</v>
      </c>
      <c r="E21" s="6">
        <v>4373.8</v>
      </c>
      <c r="F21" s="14" t="s">
        <v>55</v>
      </c>
      <c r="G21" s="14">
        <v>12</v>
      </c>
      <c r="H21" s="33">
        <f t="shared" si="0"/>
        <v>6254.5339999999997</v>
      </c>
      <c r="I21" s="26">
        <f t="shared" si="1"/>
        <v>75054.407999999996</v>
      </c>
      <c r="J21" s="34">
        <f t="shared" si="3"/>
        <v>1.43</v>
      </c>
      <c r="K21" s="6">
        <f>251+168</f>
        <v>419</v>
      </c>
      <c r="L21" s="6">
        <f>(4728.86+406+42.41)*12</f>
        <v>62127.239999999991</v>
      </c>
      <c r="M21" s="80">
        <f>L21*0.06+L21</f>
        <v>65854.874399999986</v>
      </c>
      <c r="N21" s="82">
        <f t="shared" si="4"/>
        <v>1.6240224000000003</v>
      </c>
    </row>
    <row r="22" spans="1:14" ht="47.25">
      <c r="A22" s="13">
        <f t="shared" si="2"/>
        <v>15</v>
      </c>
      <c r="B22" s="15" t="s">
        <v>65</v>
      </c>
      <c r="C22" s="13" t="s">
        <v>3</v>
      </c>
      <c r="D22" s="6">
        <v>3.1199999999999997</v>
      </c>
      <c r="E22" s="6">
        <v>4373.8</v>
      </c>
      <c r="F22" s="14" t="s">
        <v>6</v>
      </c>
      <c r="G22" s="14">
        <v>12</v>
      </c>
      <c r="H22" s="33">
        <f t="shared" si="0"/>
        <v>13646.255999999999</v>
      </c>
      <c r="I22" s="26">
        <f t="shared" si="1"/>
        <v>163755.07199999999</v>
      </c>
      <c r="J22" s="34">
        <f t="shared" si="3"/>
        <v>3.1199999999999997</v>
      </c>
      <c r="K22" s="13">
        <v>1100</v>
      </c>
      <c r="L22" s="13">
        <f>(7374.53+430+488.82)*12</f>
        <v>99520.200000000012</v>
      </c>
      <c r="M22" s="80">
        <f>L22*0.06+L22</f>
        <v>105491.41200000001</v>
      </c>
      <c r="N22" s="82">
        <f t="shared" si="4"/>
        <v>3.5433216000000001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4373.8</v>
      </c>
      <c r="F23" s="14" t="s">
        <v>55</v>
      </c>
      <c r="G23" s="14">
        <v>12</v>
      </c>
      <c r="H23" s="33">
        <f t="shared" si="0"/>
        <v>5467.25</v>
      </c>
      <c r="I23" s="26">
        <f t="shared" si="1"/>
        <v>65607</v>
      </c>
      <c r="J23" s="34">
        <f t="shared" si="3"/>
        <v>1.25</v>
      </c>
      <c r="K23" s="13"/>
      <c r="L23" s="13"/>
      <c r="M23" s="80"/>
      <c r="N23" s="82">
        <f t="shared" si="4"/>
        <v>1.4196000000000002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4373.8</v>
      </c>
      <c r="F24" s="14" t="s">
        <v>55</v>
      </c>
      <c r="G24" s="14">
        <v>12</v>
      </c>
      <c r="H24" s="33">
        <f t="shared" si="0"/>
        <v>568.59400000000005</v>
      </c>
      <c r="I24" s="26">
        <f t="shared" si="1"/>
        <v>6823.1280000000006</v>
      </c>
      <c r="J24" s="34">
        <f t="shared" si="3"/>
        <v>0.13</v>
      </c>
      <c r="K24" s="13"/>
      <c r="L24" s="13"/>
      <c r="M24" s="80"/>
      <c r="N24" s="82">
        <f t="shared" si="4"/>
        <v>0.14763840000000003</v>
      </c>
    </row>
    <row r="25" spans="1:14" ht="48.75" customHeight="1">
      <c r="A25" s="13">
        <f t="shared" si="2"/>
        <v>18</v>
      </c>
      <c r="B25" s="49" t="s">
        <v>22</v>
      </c>
      <c r="C25" s="4" t="s">
        <v>27</v>
      </c>
      <c r="D25" s="6">
        <v>1.27</v>
      </c>
      <c r="E25" s="6">
        <v>4373.8</v>
      </c>
      <c r="F25" s="14" t="s">
        <v>55</v>
      </c>
      <c r="G25" s="14">
        <v>12</v>
      </c>
      <c r="H25" s="33">
        <f t="shared" si="0"/>
        <v>5554.7260000000006</v>
      </c>
      <c r="I25" s="26">
        <f t="shared" si="1"/>
        <v>66656.712</v>
      </c>
      <c r="J25" s="34">
        <f t="shared" si="3"/>
        <v>1.2699999999999998</v>
      </c>
      <c r="K25" s="13"/>
      <c r="L25" s="13"/>
      <c r="M25" s="80"/>
      <c r="N25" s="82">
        <f t="shared" si="4"/>
        <v>1.4423135999999999</v>
      </c>
    </row>
    <row r="26" spans="1:14" s="52" customFormat="1">
      <c r="A26" s="91" t="s">
        <v>61</v>
      </c>
      <c r="B26" s="94"/>
      <c r="C26" s="91"/>
      <c r="D26" s="91"/>
      <c r="E26" s="91"/>
      <c r="F26" s="91"/>
      <c r="G26" s="67">
        <f>I26/12/D5</f>
        <v>10.130000000000001</v>
      </c>
      <c r="H26" s="67">
        <f t="shared" ref="H26:N26" si="5">SUM(H8:H25)</f>
        <v>44306.594000000005</v>
      </c>
      <c r="I26" s="67">
        <f t="shared" si="5"/>
        <v>531679.12800000003</v>
      </c>
      <c r="J26" s="67">
        <f t="shared" si="5"/>
        <v>10.129999999999999</v>
      </c>
      <c r="K26" s="67">
        <f t="shared" si="5"/>
        <v>31219</v>
      </c>
      <c r="L26" s="67">
        <f t="shared" si="5"/>
        <v>161648.00586949562</v>
      </c>
      <c r="M26" s="67">
        <f t="shared" si="5"/>
        <v>171346.28639999998</v>
      </c>
      <c r="N26" s="83">
        <f t="shared" si="5"/>
        <v>11.504438400000002</v>
      </c>
    </row>
    <row r="27" spans="1:14" s="42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41"/>
      <c r="K27" s="44"/>
      <c r="L27" s="44"/>
      <c r="M27" s="45"/>
      <c r="N27" s="45"/>
    </row>
    <row r="28" spans="1:14" s="42" customFormat="1" ht="56.25" customHeight="1">
      <c r="A28" s="53" t="s">
        <v>23</v>
      </c>
      <c r="B28" s="53" t="s">
        <v>24</v>
      </c>
      <c r="C28" s="53" t="s">
        <v>58</v>
      </c>
      <c r="D28" s="53" t="s">
        <v>59</v>
      </c>
      <c r="E28" s="53" t="s">
        <v>60</v>
      </c>
      <c r="F28" s="54" t="s">
        <v>56</v>
      </c>
      <c r="G28" s="54" t="s">
        <v>57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N28" s="32" t="s">
        <v>43</v>
      </c>
    </row>
    <row r="29" spans="1:14" s="42" customFormat="1" ht="28.15" customHeight="1">
      <c r="A29" s="53">
        <v>1</v>
      </c>
      <c r="B29" s="58" t="s">
        <v>7</v>
      </c>
      <c r="C29" s="59"/>
      <c r="D29" s="60">
        <v>2.46</v>
      </c>
      <c r="E29" s="53">
        <v>4373.8</v>
      </c>
      <c r="F29" s="54" t="s">
        <v>32</v>
      </c>
      <c r="G29" s="54">
        <v>12</v>
      </c>
      <c r="H29" s="61"/>
      <c r="I29" s="56">
        <f>D29*E29*G29</f>
        <v>129114.576</v>
      </c>
      <c r="J29" s="62">
        <f>I29/G29/E29</f>
        <v>2.46</v>
      </c>
      <c r="K29" s="53"/>
      <c r="L29" s="53"/>
      <c r="M29" s="57"/>
      <c r="N29" s="84">
        <f>J29*1.04*1.092</f>
        <v>2.7937728000000006</v>
      </c>
    </row>
    <row r="30" spans="1:14" s="42" customFormat="1" ht="36.6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2500</v>
      </c>
      <c r="F30" s="54" t="s">
        <v>32</v>
      </c>
      <c r="G30" s="54">
        <v>1</v>
      </c>
      <c r="H30" s="61">
        <f>D30*E30</f>
        <v>35150</v>
      </c>
      <c r="I30" s="56">
        <f>H30*G30</f>
        <v>35150</v>
      </c>
      <c r="J30" s="62">
        <f>I30/12/E29</f>
        <v>0.66970750072400809</v>
      </c>
      <c r="K30" s="53"/>
      <c r="L30" s="53"/>
      <c r="M30" s="57"/>
      <c r="N30" s="84">
        <f t="shared" ref="N30:N31" si="6">J30*1.04*1.092</f>
        <v>0.76057341442224158</v>
      </c>
    </row>
    <row r="31" spans="1:14" s="42" customFormat="1" ht="34.5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2500</v>
      </c>
      <c r="F31" s="54" t="s">
        <v>32</v>
      </c>
      <c r="G31" s="54">
        <v>1</v>
      </c>
      <c r="H31" s="61">
        <f>D31*E31</f>
        <v>25350</v>
      </c>
      <c r="I31" s="56">
        <f>H31*G31</f>
        <v>25350</v>
      </c>
      <c r="J31" s="62">
        <f>I31/12/E29</f>
        <v>0.48298962001005991</v>
      </c>
      <c r="K31" s="53"/>
      <c r="L31" s="53"/>
      <c r="M31" s="57"/>
      <c r="N31" s="84">
        <f t="shared" si="6"/>
        <v>0.54852165165302491</v>
      </c>
    </row>
    <row r="32" spans="1:14" s="64" customFormat="1">
      <c r="A32" s="90" t="s">
        <v>61</v>
      </c>
      <c r="B32" s="90"/>
      <c r="C32" s="90"/>
      <c r="D32" s="90"/>
      <c r="E32" s="90"/>
      <c r="F32" s="90"/>
      <c r="G32" s="69"/>
      <c r="H32" s="70"/>
      <c r="I32" s="71">
        <f>SUM(I29:I31)</f>
        <v>189614.576</v>
      </c>
      <c r="J32" s="72">
        <f>SUM(J29:J31)</f>
        <v>3.6126971207340679</v>
      </c>
      <c r="K32" s="72">
        <f t="shared" ref="K32:N32" si="7">SUM(K29:K31)</f>
        <v>0</v>
      </c>
      <c r="L32" s="72">
        <f t="shared" si="7"/>
        <v>0</v>
      </c>
      <c r="M32" s="72">
        <f t="shared" si="7"/>
        <v>0</v>
      </c>
      <c r="N32" s="85">
        <f t="shared" si="7"/>
        <v>4.1028678660752673</v>
      </c>
    </row>
    <row r="33" spans="1:14" s="52" customFormat="1">
      <c r="A33" s="91" t="s">
        <v>26</v>
      </c>
      <c r="B33" s="91"/>
      <c r="C33" s="91"/>
      <c r="D33" s="91"/>
      <c r="E33" s="91"/>
      <c r="F33" s="91"/>
      <c r="G33" s="73">
        <f>I33/12/E29</f>
        <v>13.742697120734068</v>
      </c>
      <c r="H33" s="67"/>
      <c r="I33" s="74">
        <f>I26+I32</f>
        <v>721293.70400000003</v>
      </c>
      <c r="J33" s="68">
        <f>SUM(J26+J32)</f>
        <v>13.742697120734068</v>
      </c>
      <c r="K33" s="68">
        <f t="shared" ref="K33:M33" si="8">SUM(K26+K32)</f>
        <v>31219</v>
      </c>
      <c r="L33" s="68">
        <f t="shared" si="8"/>
        <v>161648.00586949562</v>
      </c>
      <c r="M33" s="68">
        <f t="shared" si="8"/>
        <v>171346.28639999998</v>
      </c>
      <c r="N33" s="86">
        <v>15.6</v>
      </c>
    </row>
    <row r="34" spans="1:14" s="42" customFormat="1">
      <c r="A34" s="96" t="s">
        <v>62</v>
      </c>
      <c r="B34" s="97"/>
      <c r="C34" s="97"/>
      <c r="D34" s="97"/>
      <c r="E34" s="97"/>
      <c r="F34" s="97"/>
      <c r="G34" s="97"/>
      <c r="H34" s="97"/>
      <c r="I34" s="97"/>
      <c r="J34" s="98"/>
      <c r="K34" s="44"/>
      <c r="L34" s="44"/>
      <c r="M34" s="45"/>
      <c r="N34" s="45"/>
    </row>
    <row r="35" spans="1:14" s="25" customFormat="1" ht="63">
      <c r="A35" s="13">
        <v>1</v>
      </c>
      <c r="B35" s="50" t="s">
        <v>66</v>
      </c>
      <c r="C35" s="23" t="s">
        <v>27</v>
      </c>
      <c r="D35" s="24">
        <v>1.22</v>
      </c>
      <c r="E35" s="6">
        <v>4373.8</v>
      </c>
      <c r="F35" s="46" t="s">
        <v>8</v>
      </c>
      <c r="G35" s="14">
        <v>12</v>
      </c>
      <c r="H35" s="33">
        <f>D35*E35</f>
        <v>5336.0360000000001</v>
      </c>
      <c r="I35" s="26">
        <f>H35*G35</f>
        <v>64032.432000000001</v>
      </c>
      <c r="J35" s="78">
        <f>I35/G35/E35</f>
        <v>1.22</v>
      </c>
      <c r="K35" s="22"/>
      <c r="L35" s="22"/>
      <c r="M35" s="79"/>
      <c r="N35" s="81">
        <v>1.27</v>
      </c>
    </row>
    <row r="36" spans="1:14" s="25" customFormat="1">
      <c r="A36" s="91" t="s">
        <v>64</v>
      </c>
      <c r="B36" s="91"/>
      <c r="C36" s="91"/>
      <c r="D36" s="91"/>
      <c r="E36" s="91"/>
      <c r="F36" s="91"/>
      <c r="G36" s="75">
        <f>G33+D35</f>
        <v>14.962697120734068</v>
      </c>
      <c r="H36" s="76"/>
      <c r="I36" s="77">
        <f>I33+I35</f>
        <v>785326.13600000006</v>
      </c>
      <c r="J36" s="72">
        <f>J35+J33</f>
        <v>14.962697120734068</v>
      </c>
      <c r="K36" s="72">
        <f t="shared" ref="K36:N36" si="9">K35+K33</f>
        <v>31219</v>
      </c>
      <c r="L36" s="72">
        <f t="shared" si="9"/>
        <v>161648.00586949562</v>
      </c>
      <c r="M36" s="72">
        <f t="shared" si="9"/>
        <v>171346.28639999998</v>
      </c>
      <c r="N36" s="85">
        <f t="shared" si="9"/>
        <v>16.87</v>
      </c>
    </row>
    <row r="37" spans="1:14" s="42" customFormat="1" ht="13.5" customHeight="1">
      <c r="A37" s="65" t="s">
        <v>31</v>
      </c>
      <c r="B37" s="92" t="s">
        <v>51</v>
      </c>
      <c r="C37" s="92"/>
      <c r="D37" s="92"/>
      <c r="E37" s="92"/>
      <c r="F37" s="92"/>
      <c r="G37" s="92"/>
      <c r="H37" s="92"/>
      <c r="I37" s="92"/>
      <c r="J37" s="41"/>
      <c r="K37" s="66"/>
      <c r="L37" s="66"/>
      <c r="M37" s="45"/>
      <c r="N37" s="45"/>
    </row>
    <row r="38" spans="1:14">
      <c r="A38" s="17"/>
      <c r="B38" s="92"/>
      <c r="C38" s="92"/>
      <c r="D38" s="92"/>
      <c r="E38" s="92"/>
      <c r="F38" s="92"/>
      <c r="G38" s="92"/>
      <c r="H38" s="92"/>
      <c r="I38" s="92"/>
      <c r="K38" s="47"/>
      <c r="L38" s="47"/>
    </row>
    <row r="39" spans="1:14" ht="24" customHeight="1">
      <c r="A39" s="17"/>
      <c r="B39" s="92"/>
      <c r="C39" s="92"/>
      <c r="D39" s="92"/>
      <c r="E39" s="92"/>
      <c r="F39" s="92"/>
      <c r="G39" s="92"/>
      <c r="H39" s="92"/>
      <c r="I39" s="92"/>
      <c r="K39" s="47"/>
      <c r="L39" s="47"/>
    </row>
    <row r="40" spans="1:14" ht="10.5" customHeight="1">
      <c r="A40" s="17"/>
      <c r="B40" s="17"/>
      <c r="C40" s="17"/>
      <c r="D40" s="17"/>
      <c r="E40" s="17"/>
      <c r="F40" s="18"/>
      <c r="G40" s="18"/>
      <c r="H40" s="35"/>
      <c r="I40" s="36"/>
      <c r="K40" s="47"/>
      <c r="L40" s="4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7"/>
      <c r="L41" s="7"/>
      <c r="M41" s="48"/>
      <c r="N41" s="48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7"/>
      <c r="L42" s="7"/>
      <c r="M42" s="48"/>
      <c r="N42" s="48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2022-03-09T06:27:07Z</cp:lastPrinted>
  <dcterms:created xsi:type="dcterms:W3CDTF">1996-10-08T23:32:33Z</dcterms:created>
  <dcterms:modified xsi:type="dcterms:W3CDTF">2022-10-26T07:44:58Z</dcterms:modified>
</cp:coreProperties>
</file>